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705" windowHeight="13020"/>
  </bookViews>
  <sheets>
    <sheet name="Tabelle1" sheetId="1" r:id="rId1"/>
  </sheets>
  <definedNames>
    <definedName name="_xlnm._FilterDatabase" localSheetId="0" hidden="1">Tabelle1!$A$1:$M$52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61" i="1"/>
  <c r="E60" i="1"/>
  <c r="E58" i="1"/>
  <c r="E56" i="1"/>
  <c r="M7" i="1" l="1"/>
  <c r="E18" i="1"/>
  <c r="M51" i="1" l="1"/>
  <c r="M50" i="1"/>
  <c r="M49" i="1"/>
  <c r="M48" i="1"/>
  <c r="M47" i="1"/>
  <c r="M46" i="1"/>
  <c r="M45" i="1"/>
  <c r="M44" i="1"/>
  <c r="M43" i="1"/>
  <c r="M40" i="1"/>
  <c r="M32" i="1"/>
  <c r="M31" i="1"/>
  <c r="M25" i="1"/>
  <c r="M16" i="1"/>
  <c r="M15" i="1"/>
  <c r="M14" i="1"/>
  <c r="M13" i="1"/>
  <c r="M12" i="1"/>
  <c r="M11" i="1"/>
  <c r="M10" i="1"/>
  <c r="M9" i="1"/>
  <c r="M8" i="1"/>
  <c r="M6" i="1"/>
  <c r="M5" i="1"/>
  <c r="M4" i="1"/>
  <c r="M3" i="1"/>
  <c r="M52" i="1" l="1"/>
  <c r="G40" i="1"/>
  <c r="G51" i="1"/>
  <c r="G50" i="1"/>
  <c r="G49" i="1"/>
  <c r="G48" i="1"/>
  <c r="G47" i="1"/>
  <c r="G46" i="1"/>
  <c r="G45" i="1"/>
  <c r="G44" i="1"/>
  <c r="G43" i="1"/>
  <c r="G32" i="1"/>
  <c r="G31" i="1"/>
  <c r="G25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52" i="1" l="1"/>
  <c r="I64" i="1"/>
  <c r="I52" i="1"/>
  <c r="I67" i="1" s="1"/>
  <c r="E63" i="1"/>
  <c r="M63" i="1" s="1"/>
  <c r="M62" i="1"/>
  <c r="M61" i="1"/>
  <c r="M60" i="1"/>
  <c r="E59" i="1"/>
  <c r="M59" i="1" s="1"/>
  <c r="M58" i="1"/>
  <c r="E57" i="1"/>
  <c r="M57" i="1" s="1"/>
  <c r="M56" i="1"/>
  <c r="E55" i="1"/>
  <c r="M55" i="1" s="1"/>
  <c r="M64" i="1" l="1"/>
  <c r="M67" i="1" s="1"/>
  <c r="G63" i="1"/>
  <c r="G58" i="1"/>
  <c r="G61" i="1"/>
  <c r="G62" i="1"/>
  <c r="G55" i="1"/>
  <c r="G56" i="1"/>
  <c r="G57" i="1"/>
  <c r="G59" i="1"/>
  <c r="G60" i="1"/>
  <c r="E42" i="1"/>
  <c r="E39" i="1"/>
  <c r="E38" i="1"/>
  <c r="E37" i="1"/>
  <c r="E36" i="1"/>
  <c r="E35" i="1"/>
  <c r="E34" i="1"/>
  <c r="E30" i="1"/>
  <c r="E29" i="1"/>
  <c r="E28" i="1"/>
  <c r="E27" i="1"/>
  <c r="E24" i="1"/>
  <c r="E23" i="1"/>
  <c r="E22" i="1"/>
  <c r="E21" i="1"/>
  <c r="E20" i="1"/>
  <c r="E19" i="1"/>
  <c r="G64" i="1" l="1"/>
  <c r="G67" i="1" s="1"/>
</calcChain>
</file>

<file path=xl/sharedStrings.xml><?xml version="1.0" encoding="utf-8"?>
<sst xmlns="http://schemas.openxmlformats.org/spreadsheetml/2006/main" count="239" uniqueCount="131">
  <si>
    <t>alte CLP</t>
  </si>
  <si>
    <t>Sprüh-Folie tk gl 400ml</t>
  </si>
  <si>
    <t>2037:FOLIATEC</t>
  </si>
  <si>
    <t>Sprüh-Folie or mt 400ml</t>
  </si>
  <si>
    <t>2042:FOLIATEC</t>
  </si>
  <si>
    <t>Sprüh-Folie cfc-gr mt 400ml</t>
  </si>
  <si>
    <t>2082:FOLIATEC</t>
  </si>
  <si>
    <t>Sprüh-Folie bl mt 400ml</t>
  </si>
  <si>
    <t>2076:FOLIATEC</t>
  </si>
  <si>
    <t>Felgen-Reiniger 500ml</t>
  </si>
  <si>
    <t>92525:MICHELIN</t>
  </si>
  <si>
    <t>Sprüh-Folie gr gl 400ml</t>
  </si>
  <si>
    <t>2068:FOLIATEC</t>
  </si>
  <si>
    <t>Sprüh-Folie bl gl 400ml</t>
  </si>
  <si>
    <t>2053:FOLIATEC</t>
  </si>
  <si>
    <t>Sprüh-Folie ge gl 400ml</t>
  </si>
  <si>
    <t>2051:FOLIATEC</t>
  </si>
  <si>
    <t>Sprüh-Folie taxi gl 400ml</t>
  </si>
  <si>
    <t>2086:FOLIATEC</t>
  </si>
  <si>
    <t>163347/25:WUNDERBAUM</t>
  </si>
  <si>
    <t>609971:CARAMBA</t>
  </si>
  <si>
    <t>Moos-Algenentferner 1l</t>
  </si>
  <si>
    <t>540410:CARAMBA</t>
  </si>
  <si>
    <t>113102:WUNDERBAUM</t>
  </si>
  <si>
    <t>609930:CARAMBA</t>
  </si>
  <si>
    <t>C70 250ml Dose</t>
  </si>
  <si>
    <t>600693013:CARAMBA</t>
  </si>
  <si>
    <t>C70 300ml Dose</t>
  </si>
  <si>
    <t>600638013:CARAMBA</t>
  </si>
  <si>
    <t>Scheiben-Enteiser 500ml o Flamm</t>
  </si>
  <si>
    <t>60920503:CARAMBA</t>
  </si>
  <si>
    <t>Lufterfrischer grüner Apfel 3x</t>
  </si>
  <si>
    <t>178207:WUNDERBAUM</t>
  </si>
  <si>
    <t>Lufterfrischer Sportfrisch 3x</t>
  </si>
  <si>
    <t>178203:WUNDERBAUM</t>
  </si>
  <si>
    <t>A1 Polsterschaum 400ml</t>
  </si>
  <si>
    <t>2791:DR. WACK</t>
  </si>
  <si>
    <t>CW 1:100 Super Scheiben-Reiniger 250ml</t>
  </si>
  <si>
    <t>1745:DR. WACK</t>
  </si>
  <si>
    <t>Schlossöl &amp; Headerkarte</t>
  </si>
  <si>
    <t>20424:SESAM</t>
  </si>
  <si>
    <t>Klimaanlagen Refresh</t>
  </si>
  <si>
    <t>57366:RS1000</t>
  </si>
  <si>
    <t>Teerentferner 300ml</t>
  </si>
  <si>
    <t>57314:RS1000</t>
  </si>
  <si>
    <t>Speed Flush 250ml</t>
  </si>
  <si>
    <t>203301:HOLTS</t>
  </si>
  <si>
    <t>Silver Wheels 400ml</t>
  </si>
  <si>
    <t>0132M:HOLTS</t>
  </si>
  <si>
    <t>Unterboden-Schutz UnterharzSpray 500ml</t>
  </si>
  <si>
    <t>0083M:HOLTS</t>
  </si>
  <si>
    <t>Grund</t>
  </si>
  <si>
    <t>Bezeichnung</t>
  </si>
  <si>
    <t>Material</t>
  </si>
  <si>
    <t>Paletten</t>
  </si>
  <si>
    <t>600902:CARAMBA</t>
  </si>
  <si>
    <t>660202:CARAMBA</t>
  </si>
  <si>
    <t>661002:CARAMBA</t>
  </si>
  <si>
    <t>619902:CARAMBA</t>
  </si>
  <si>
    <t>619901:CARAMBA</t>
  </si>
  <si>
    <t>608575:CARAMBA</t>
  </si>
  <si>
    <t>610213:CARAMBA</t>
  </si>
  <si>
    <t>Kontakt Dose 250ml</t>
  </si>
  <si>
    <t>Schmieröl Mos2 300ml</t>
  </si>
  <si>
    <t>Schock-Rostlöser Rasant 250ml</t>
  </si>
  <si>
    <t>Silikon-Spray 300ml</t>
  </si>
  <si>
    <t>Silikon-Spray 100ml</t>
  </si>
  <si>
    <t>Gummi-Pflege-Stift</t>
  </si>
  <si>
    <t>Blitzstart 300ml</t>
  </si>
  <si>
    <t>bestehend aus:</t>
  </si>
  <si>
    <t>134205:WUNDERBAUM</t>
  </si>
  <si>
    <t>134214:WUNDERBAUM</t>
  </si>
  <si>
    <t>134324:WUNDERBAUM</t>
  </si>
  <si>
    <t>134347:WUNDERBAUM</t>
  </si>
  <si>
    <t>Lufterfrischer Vanillaroma</t>
  </si>
  <si>
    <t>Lufterfrischer New Car</t>
  </si>
  <si>
    <t>Lufterfrischer Relax</t>
  </si>
  <si>
    <t>Lufterfrischer Arctic white</t>
  </si>
  <si>
    <t>640123:CARAMBA</t>
  </si>
  <si>
    <t>641313:CARAMBA</t>
  </si>
  <si>
    <t>690035:CARAMBA</t>
  </si>
  <si>
    <t>606925:CARAMBA</t>
  </si>
  <si>
    <t>697930:CARAMBA</t>
  </si>
  <si>
    <t>Polster-Reiniger 300ml (H &amp; G)</t>
  </si>
  <si>
    <t>Imprägnierspray 300ml</t>
  </si>
  <si>
    <t>Caramba Holzreiniger 500ml</t>
  </si>
  <si>
    <t>Kunststoff-Reiniger 500ml</t>
  </si>
  <si>
    <t>Terrassen-Reiniger 1l</t>
  </si>
  <si>
    <t>Algen- und Grünbelag-Entferner 1 L</t>
  </si>
  <si>
    <t>74981</t>
  </si>
  <si>
    <t>Polyester-Harz 500g</t>
  </si>
  <si>
    <t>74959</t>
  </si>
  <si>
    <t>Glasfaser-Spachtel 250g</t>
  </si>
  <si>
    <t>74960</t>
  </si>
  <si>
    <t>Glasfaser-Spachtel 500g</t>
  </si>
  <si>
    <t>74970</t>
  </si>
  <si>
    <t>Reparatur-Box 250g</t>
  </si>
  <si>
    <t>74957</t>
  </si>
  <si>
    <t>Performance Profi-Spachtel 500g</t>
  </si>
  <si>
    <t>74953</t>
  </si>
  <si>
    <t>Füll-Spachtel 250g</t>
  </si>
  <si>
    <t>74955</t>
  </si>
  <si>
    <t>Füll-Spachtel 1kg</t>
  </si>
  <si>
    <t>74950</t>
  </si>
  <si>
    <t>Fein-Spachtel 250g</t>
  </si>
  <si>
    <t>74963</t>
  </si>
  <si>
    <t>Metall-Spachtel 500g</t>
  </si>
  <si>
    <t>Menge</t>
  </si>
  <si>
    <t>UVP</t>
  </si>
  <si>
    <t>UVP Wert</t>
  </si>
  <si>
    <t>GESAMT</t>
  </si>
  <si>
    <t>Marke</t>
  </si>
  <si>
    <t>Holts</t>
  </si>
  <si>
    <t>Sesam</t>
  </si>
  <si>
    <t>Caramba</t>
  </si>
  <si>
    <t>RS1000</t>
  </si>
  <si>
    <t>Dr Wack</t>
  </si>
  <si>
    <t>Wunder-Baum</t>
  </si>
  <si>
    <t>Foliatec</t>
  </si>
  <si>
    <t>Michelin</t>
  </si>
  <si>
    <t>NIGRIN</t>
  </si>
  <si>
    <t>Inhalt pro Display</t>
  </si>
  <si>
    <t>Display Winter/Technik</t>
  </si>
  <si>
    <t>Display Lufterfrischer D06 96x</t>
  </si>
  <si>
    <t>Display Terasse NW</t>
  </si>
  <si>
    <t>Display ClipStrip ArcticW</t>
  </si>
  <si>
    <t>Palettenmenge</t>
  </si>
  <si>
    <t>Palettenhöhe cm</t>
  </si>
  <si>
    <t>max 105</t>
  </si>
  <si>
    <t>Gesamtgewicht kg (ohne Palette)</t>
  </si>
  <si>
    <t>Einzel-Bruttogewicht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</si>
</sst>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164" fontId="1" fillId="0" borderId="0" xfId="0" applyNumberFormat="1" applyFont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1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164" fontId="0" fillId="0" borderId="4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164" fontId="0" fillId="0" borderId="6" xfId="0" applyNumberFormat="1" applyBorder="1" applyAlignment="1">
      <alignment vertical="top"/>
    </xf>
    <xf numFmtId="164" fontId="0" fillId="0" borderId="7" xfId="0" applyNumberFormat="1" applyBorder="1" applyAlignment="1">
      <alignment vertical="top"/>
    </xf>
    <xf numFmtId="0" fontId="0" fillId="0" borderId="2" xfId="0" applyBorder="1" applyAlignment="1">
      <alignment vertical="top"/>
    </xf>
    <xf numFmtId="164" fontId="0" fillId="0" borderId="3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164" fontId="0" fillId="0" borderId="2" xfId="0" applyNumberFormat="1" applyBorder="1" applyAlignment="1">
      <alignment vertical="top"/>
    </xf>
    <xf numFmtId="0" fontId="0" fillId="0" borderId="8" xfId="0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9" xfId="0" applyFont="1" applyBorder="1" applyAlignment="1">
      <alignment vertical="top"/>
    </xf>
    <xf numFmtId="49" fontId="0" fillId="0" borderId="2" xfId="0" applyNumberFormat="1" applyBorder="1"/>
    <xf numFmtId="0" fontId="0" fillId="0" borderId="8" xfId="0" applyBorder="1"/>
    <xf numFmtId="49" fontId="0" fillId="0" borderId="4" xfId="0" applyNumberFormat="1" applyBorder="1"/>
    <xf numFmtId="49" fontId="0" fillId="0" borderId="6" xfId="0" applyNumberFormat="1" applyBorder="1"/>
    <xf numFmtId="0" fontId="0" fillId="0" borderId="9" xfId="0" applyBorder="1"/>
    <xf numFmtId="3" fontId="1" fillId="2" borderId="1" xfId="0" applyNumberFormat="1" applyFont="1" applyFill="1" applyBorder="1" applyAlignment="1">
      <alignment vertical="top"/>
    </xf>
    <xf numFmtId="3" fontId="0" fillId="3" borderId="0" xfId="0" applyNumberFormat="1" applyFill="1" applyAlignment="1">
      <alignment vertical="top"/>
    </xf>
    <xf numFmtId="3" fontId="0" fillId="0" borderId="3" xfId="0" applyNumberFormat="1" applyBorder="1" applyAlignment="1">
      <alignment vertical="top"/>
    </xf>
    <xf numFmtId="3" fontId="0" fillId="0" borderId="5" xfId="0" applyNumberFormat="1" applyBorder="1" applyAlignment="1">
      <alignment vertical="top"/>
    </xf>
    <xf numFmtId="3" fontId="0" fillId="0" borderId="7" xfId="0" applyNumberFormat="1" applyBorder="1" applyAlignment="1">
      <alignment vertical="top"/>
    </xf>
    <xf numFmtId="3" fontId="1" fillId="0" borderId="0" xfId="0" applyNumberFormat="1" applyFont="1" applyAlignment="1">
      <alignment vertical="top"/>
    </xf>
    <xf numFmtId="3" fontId="0" fillId="0" borderId="0" xfId="0" applyNumberFormat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3" fontId="3" fillId="0" borderId="5" xfId="0" applyNumberFormat="1" applyFont="1" applyFill="1" applyBorder="1" applyAlignment="1">
      <alignment vertical="top"/>
    </xf>
    <xf numFmtId="164" fontId="3" fillId="0" borderId="4" xfId="0" applyNumberFormat="1" applyFont="1" applyFill="1" applyBorder="1" applyAlignment="1">
      <alignment vertical="top"/>
    </xf>
    <xf numFmtId="164" fontId="3" fillId="0" borderId="5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" fillId="0" borderId="8" xfId="0" applyFont="1" applyBorder="1"/>
    <xf numFmtId="0" fontId="2" fillId="0" borderId="1" xfId="0" applyFont="1" applyBorder="1"/>
    <xf numFmtId="0" fontId="2" fillId="0" borderId="9" xfId="0" applyFont="1" applyBorder="1"/>
    <xf numFmtId="0" fontId="1" fillId="2" borderId="1" xfId="0" applyFont="1" applyFill="1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0" fillId="0" borderId="12" xfId="0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11" xfId="0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12" xfId="0" applyFill="1" applyBorder="1" applyAlignment="1">
      <alignment vertical="top"/>
    </xf>
    <xf numFmtId="0" fontId="0" fillId="0" borderId="13" xfId="0" applyBorder="1" applyAlignment="1">
      <alignment vertical="top"/>
    </xf>
    <xf numFmtId="4" fontId="0" fillId="3" borderId="0" xfId="0" applyNumberFormat="1" applyFill="1" applyAlignment="1">
      <alignment vertical="top"/>
    </xf>
    <xf numFmtId="4" fontId="0" fillId="0" borderId="3" xfId="0" applyNumberFormat="1" applyBorder="1" applyAlignment="1">
      <alignment vertical="top"/>
    </xf>
    <xf numFmtId="4" fontId="0" fillId="0" borderId="5" xfId="0" applyNumberFormat="1" applyBorder="1" applyAlignment="1">
      <alignment vertical="top"/>
    </xf>
    <xf numFmtId="4" fontId="3" fillId="0" borderId="5" xfId="0" applyNumberFormat="1" applyFont="1" applyFill="1" applyBorder="1" applyAlignment="1">
      <alignment vertical="top"/>
    </xf>
    <xf numFmtId="4" fontId="0" fillId="0" borderId="7" xfId="0" applyNumberFormat="1" applyBorder="1" applyAlignment="1">
      <alignment vertical="top"/>
    </xf>
    <xf numFmtId="4" fontId="1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  <xf numFmtId="165" fontId="0" fillId="3" borderId="0" xfId="0" applyNumberFormat="1" applyFill="1" applyAlignment="1">
      <alignment vertical="top"/>
    </xf>
    <xf numFmtId="165" fontId="0" fillId="0" borderId="8" xfId="0" applyNumberFormat="1" applyBorder="1" applyAlignment="1">
      <alignment vertical="top"/>
    </xf>
    <xf numFmtId="165" fontId="0" fillId="0" borderId="1" xfId="0" applyNumberFormat="1" applyBorder="1" applyAlignment="1">
      <alignment vertical="top"/>
    </xf>
    <xf numFmtId="165" fontId="3" fillId="0" borderId="1" xfId="0" applyNumberFormat="1" applyFont="1" applyFill="1" applyBorder="1" applyAlignment="1">
      <alignment vertical="top"/>
    </xf>
    <xf numFmtId="165" fontId="0" fillId="0" borderId="9" xfId="0" applyNumberFormat="1" applyBorder="1" applyAlignment="1">
      <alignment vertical="top"/>
    </xf>
    <xf numFmtId="165" fontId="1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3" fontId="0" fillId="0" borderId="2" xfId="0" applyNumberFormat="1" applyBorder="1" applyAlignment="1">
      <alignment vertical="top"/>
    </xf>
    <xf numFmtId="3" fontId="0" fillId="0" borderId="4" xfId="0" applyNumberFormat="1" applyBorder="1" applyAlignment="1">
      <alignment vertical="top"/>
    </xf>
    <xf numFmtId="3" fontId="3" fillId="0" borderId="4" xfId="0" applyNumberFormat="1" applyFont="1" applyFill="1" applyBorder="1" applyAlignment="1">
      <alignment vertical="top"/>
    </xf>
    <xf numFmtId="3" fontId="0" fillId="0" borderId="6" xfId="0" applyNumberFormat="1" applyBorder="1" applyAlignment="1">
      <alignment vertical="top"/>
    </xf>
    <xf numFmtId="3" fontId="1" fillId="2" borderId="1" xfId="0" applyNumberFormat="1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top" wrapText="1"/>
    </xf>
    <xf numFmtId="3" fontId="0" fillId="0" borderId="5" xfId="0" applyNumberForma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workbookViewId="0">
      <pane ySplit="1" topLeftCell="A2" activePane="bottomLeft" state="frozen"/>
      <selection pane="bottomLeft" activeCell="Q23" sqref="Q23"/>
    </sheetView>
  </sheetViews>
  <sheetFormatPr defaultColWidth="11.42578125" defaultRowHeight="12.75" x14ac:dyDescent="0.2"/>
  <cols>
    <col min="1" max="1" width="24.140625" style="1" bestFit="1" customWidth="1"/>
    <col min="2" max="2" width="36.42578125" style="1" bestFit="1" customWidth="1"/>
    <col min="3" max="3" width="12.85546875" style="1" bestFit="1" customWidth="1"/>
    <col min="4" max="4" width="13.42578125" style="1" customWidth="1"/>
    <col min="5" max="5" width="11.42578125" style="34"/>
    <col min="6" max="6" width="11.42578125" style="1"/>
    <col min="7" max="7" width="11.7109375" style="1" bestFit="1" customWidth="1"/>
    <col min="8" max="8" width="13.28515625" style="1" bestFit="1" customWidth="1"/>
    <col min="9" max="9" width="11.42578125" style="1"/>
    <col min="10" max="10" width="13.85546875" style="34" bestFit="1" customWidth="1"/>
    <col min="11" max="11" width="12.42578125" style="1" bestFit="1" customWidth="1"/>
    <col min="12" max="12" width="16.7109375" style="69" customWidth="1"/>
    <col min="13" max="13" width="16.5703125" style="62" customWidth="1"/>
    <col min="14" max="16384" width="11.42578125" style="1"/>
  </cols>
  <sheetData>
    <row r="1" spans="1:14" s="2" customFormat="1" ht="27" customHeight="1" x14ac:dyDescent="0.2">
      <c r="A1" s="3" t="s">
        <v>53</v>
      </c>
      <c r="B1" s="3" t="s">
        <v>52</v>
      </c>
      <c r="C1" s="3" t="s">
        <v>111</v>
      </c>
      <c r="D1" s="44" t="s">
        <v>121</v>
      </c>
      <c r="E1" s="28" t="s">
        <v>107</v>
      </c>
      <c r="F1" s="3" t="s">
        <v>108</v>
      </c>
      <c r="G1" s="3" t="s">
        <v>109</v>
      </c>
      <c r="H1" s="3" t="s">
        <v>51</v>
      </c>
      <c r="I1" s="3" t="s">
        <v>54</v>
      </c>
      <c r="J1" s="74" t="s">
        <v>126</v>
      </c>
      <c r="K1" s="44" t="s">
        <v>127</v>
      </c>
      <c r="L1" s="75" t="s">
        <v>130</v>
      </c>
      <c r="M1" s="76" t="s">
        <v>129</v>
      </c>
    </row>
    <row r="2" spans="1:14" ht="13.5" thickBot="1" x14ac:dyDescent="0.25">
      <c r="A2" s="8"/>
      <c r="B2" s="9"/>
      <c r="C2" s="9"/>
      <c r="D2" s="9"/>
      <c r="E2" s="29"/>
      <c r="F2" s="9"/>
      <c r="G2" s="9"/>
      <c r="H2" s="9"/>
      <c r="I2" s="9"/>
      <c r="J2" s="29"/>
      <c r="K2" s="9"/>
      <c r="L2" s="63"/>
      <c r="M2" s="56"/>
    </row>
    <row r="3" spans="1:14" x14ac:dyDescent="0.2">
      <c r="A3" s="14" t="s">
        <v>50</v>
      </c>
      <c r="B3" s="19" t="s">
        <v>49</v>
      </c>
      <c r="C3" s="20" t="s">
        <v>112</v>
      </c>
      <c r="D3" s="20"/>
      <c r="E3" s="30">
        <v>121</v>
      </c>
      <c r="F3" s="18">
        <v>12.89</v>
      </c>
      <c r="G3" s="15">
        <f t="shared" ref="G3:G16" si="0">E3*F3</f>
        <v>1559.69</v>
      </c>
      <c r="H3" s="14" t="s">
        <v>0</v>
      </c>
      <c r="I3" s="49">
        <v>2</v>
      </c>
      <c r="J3" s="70">
        <v>450</v>
      </c>
      <c r="K3" s="55" t="s">
        <v>128</v>
      </c>
      <c r="L3" s="64">
        <v>0.51600000000000001</v>
      </c>
      <c r="M3" s="57">
        <f>+L3*E3</f>
        <v>62.436</v>
      </c>
    </row>
    <row r="4" spans="1:14" x14ac:dyDescent="0.2">
      <c r="A4" s="16" t="s">
        <v>48</v>
      </c>
      <c r="B4" s="4" t="s">
        <v>47</v>
      </c>
      <c r="C4" s="6" t="s">
        <v>112</v>
      </c>
      <c r="D4" s="6"/>
      <c r="E4" s="31">
        <v>62</v>
      </c>
      <c r="F4" s="10">
        <v>9.39</v>
      </c>
      <c r="G4" s="11">
        <f t="shared" si="0"/>
        <v>582.18000000000006</v>
      </c>
      <c r="H4" s="16" t="s">
        <v>0</v>
      </c>
      <c r="I4" s="50">
        <v>1</v>
      </c>
      <c r="J4" s="71">
        <v>672</v>
      </c>
      <c r="K4" s="4" t="s">
        <v>128</v>
      </c>
      <c r="L4" s="65">
        <v>0.43</v>
      </c>
      <c r="M4" s="58">
        <f t="shared" ref="M4:M51" si="1">+L4*E4</f>
        <v>26.66</v>
      </c>
    </row>
    <row r="5" spans="1:14" x14ac:dyDescent="0.2">
      <c r="A5" s="16" t="s">
        <v>46</v>
      </c>
      <c r="B5" s="4" t="s">
        <v>45</v>
      </c>
      <c r="C5" s="6" t="s">
        <v>112</v>
      </c>
      <c r="D5" s="6"/>
      <c r="E5" s="31">
        <v>68</v>
      </c>
      <c r="F5" s="10">
        <v>5.89</v>
      </c>
      <c r="G5" s="11">
        <f t="shared" si="0"/>
        <v>400.52</v>
      </c>
      <c r="H5" s="16" t="s">
        <v>0</v>
      </c>
      <c r="I5" s="50">
        <v>1</v>
      </c>
      <c r="J5" s="71">
        <v>1224</v>
      </c>
      <c r="K5" s="4" t="s">
        <v>128</v>
      </c>
      <c r="L5" s="65">
        <v>0.35599999999999998</v>
      </c>
      <c r="M5" s="58">
        <f t="shared" si="1"/>
        <v>24.207999999999998</v>
      </c>
    </row>
    <row r="6" spans="1:14" x14ac:dyDescent="0.2">
      <c r="A6" s="16" t="s">
        <v>44</v>
      </c>
      <c r="B6" s="4" t="s">
        <v>43</v>
      </c>
      <c r="C6" s="6" t="s">
        <v>115</v>
      </c>
      <c r="D6" s="6"/>
      <c r="E6" s="31">
        <v>739</v>
      </c>
      <c r="F6" s="10">
        <v>4.8899999999999997</v>
      </c>
      <c r="G6" s="11">
        <f t="shared" si="0"/>
        <v>3613.7099999999996</v>
      </c>
      <c r="H6" s="16" t="s">
        <v>0</v>
      </c>
      <c r="I6" s="50">
        <v>2</v>
      </c>
      <c r="J6" s="71">
        <v>936</v>
      </c>
      <c r="K6" s="4" t="s">
        <v>128</v>
      </c>
      <c r="L6" s="65">
        <v>0.30199999999999999</v>
      </c>
      <c r="M6" s="58">
        <f t="shared" si="1"/>
        <v>223.178</v>
      </c>
    </row>
    <row r="7" spans="1:14" x14ac:dyDescent="0.2">
      <c r="A7" s="16" t="s">
        <v>42</v>
      </c>
      <c r="B7" s="4" t="s">
        <v>41</v>
      </c>
      <c r="C7" s="6" t="s">
        <v>115</v>
      </c>
      <c r="D7" s="6"/>
      <c r="E7" s="31">
        <v>1514</v>
      </c>
      <c r="F7" s="10">
        <v>5.49</v>
      </c>
      <c r="G7" s="11">
        <f t="shared" si="0"/>
        <v>8311.86</v>
      </c>
      <c r="H7" s="16" t="s">
        <v>0</v>
      </c>
      <c r="I7" s="52">
        <v>2</v>
      </c>
      <c r="J7" s="71">
        <v>2400</v>
      </c>
      <c r="K7" s="4" t="s">
        <v>128</v>
      </c>
      <c r="L7" s="65">
        <v>0.11899999999999999</v>
      </c>
      <c r="M7" s="58">
        <f>+L7*E7</f>
        <v>180.166</v>
      </c>
    </row>
    <row r="8" spans="1:14" x14ac:dyDescent="0.2">
      <c r="A8" s="16" t="s">
        <v>40</v>
      </c>
      <c r="B8" s="4" t="s">
        <v>39</v>
      </c>
      <c r="C8" s="6" t="s">
        <v>113</v>
      </c>
      <c r="D8" s="6"/>
      <c r="E8" s="31">
        <v>14</v>
      </c>
      <c r="F8" s="10">
        <v>2.59</v>
      </c>
      <c r="G8" s="11">
        <f t="shared" si="0"/>
        <v>36.26</v>
      </c>
      <c r="H8" s="16" t="s">
        <v>0</v>
      </c>
      <c r="I8" s="52">
        <v>1</v>
      </c>
      <c r="J8" s="71">
        <v>1680</v>
      </c>
      <c r="K8" s="4" t="s">
        <v>128</v>
      </c>
      <c r="L8" s="65">
        <v>6.3E-2</v>
      </c>
      <c r="M8" s="58">
        <f t="shared" si="1"/>
        <v>0.88200000000000001</v>
      </c>
    </row>
    <row r="9" spans="1:14" x14ac:dyDescent="0.2">
      <c r="A9" s="16" t="s">
        <v>38</v>
      </c>
      <c r="B9" s="4" t="s">
        <v>37</v>
      </c>
      <c r="C9" s="6" t="s">
        <v>116</v>
      </c>
      <c r="D9" s="6"/>
      <c r="E9" s="31">
        <v>724</v>
      </c>
      <c r="F9" s="10">
        <v>9.49</v>
      </c>
      <c r="G9" s="11">
        <f t="shared" si="0"/>
        <v>6870.76</v>
      </c>
      <c r="H9" s="16" t="s">
        <v>0</v>
      </c>
      <c r="I9" s="52">
        <v>2</v>
      </c>
      <c r="J9" s="71">
        <v>1260</v>
      </c>
      <c r="K9" s="4" t="s">
        <v>128</v>
      </c>
      <c r="L9" s="65">
        <v>0.32100000000000001</v>
      </c>
      <c r="M9" s="58">
        <f t="shared" si="1"/>
        <v>232.404</v>
      </c>
    </row>
    <row r="10" spans="1:14" x14ac:dyDescent="0.2">
      <c r="A10" s="16" t="s">
        <v>36</v>
      </c>
      <c r="B10" s="4" t="s">
        <v>35</v>
      </c>
      <c r="C10" s="6" t="s">
        <v>116</v>
      </c>
      <c r="D10" s="6"/>
      <c r="E10" s="31">
        <v>404</v>
      </c>
      <c r="F10" s="10">
        <v>11.99</v>
      </c>
      <c r="G10" s="11">
        <f t="shared" si="0"/>
        <v>4843.96</v>
      </c>
      <c r="H10" s="16" t="s">
        <v>0</v>
      </c>
      <c r="I10" s="52">
        <v>1</v>
      </c>
      <c r="J10" s="71">
        <v>1026</v>
      </c>
      <c r="K10" s="4" t="s">
        <v>128</v>
      </c>
      <c r="L10" s="65">
        <v>0.46700000000000003</v>
      </c>
      <c r="M10" s="58">
        <f t="shared" si="1"/>
        <v>188.66800000000001</v>
      </c>
    </row>
    <row r="11" spans="1:14" x14ac:dyDescent="0.2">
      <c r="A11" s="16" t="s">
        <v>34</v>
      </c>
      <c r="B11" s="4" t="s">
        <v>33</v>
      </c>
      <c r="C11" s="6" t="s">
        <v>117</v>
      </c>
      <c r="D11" s="6"/>
      <c r="E11" s="31">
        <v>2208</v>
      </c>
      <c r="F11" s="10">
        <v>5.65</v>
      </c>
      <c r="G11" s="11">
        <f t="shared" si="0"/>
        <v>12475.2</v>
      </c>
      <c r="H11" s="16" t="s">
        <v>0</v>
      </c>
      <c r="I11" s="52">
        <v>3</v>
      </c>
      <c r="J11" s="71">
        <v>3456</v>
      </c>
      <c r="K11" s="4" t="s">
        <v>128</v>
      </c>
      <c r="L11" s="65">
        <v>0.02</v>
      </c>
      <c r="M11" s="58">
        <f t="shared" si="1"/>
        <v>44.160000000000004</v>
      </c>
    </row>
    <row r="12" spans="1:14" x14ac:dyDescent="0.2">
      <c r="A12" s="16" t="s">
        <v>32</v>
      </c>
      <c r="B12" s="4" t="s">
        <v>31</v>
      </c>
      <c r="C12" s="6" t="s">
        <v>117</v>
      </c>
      <c r="D12" s="6"/>
      <c r="E12" s="31">
        <v>150</v>
      </c>
      <c r="F12" s="10">
        <v>5.65</v>
      </c>
      <c r="G12" s="11">
        <f t="shared" si="0"/>
        <v>847.5</v>
      </c>
      <c r="H12" s="16" t="s">
        <v>0</v>
      </c>
      <c r="I12" s="52">
        <v>1</v>
      </c>
      <c r="J12" s="71">
        <v>1440</v>
      </c>
      <c r="K12" s="4" t="s">
        <v>128</v>
      </c>
      <c r="L12" s="65">
        <v>0.1</v>
      </c>
      <c r="M12" s="58">
        <f t="shared" si="1"/>
        <v>15</v>
      </c>
    </row>
    <row r="13" spans="1:14" x14ac:dyDescent="0.2">
      <c r="A13" s="51" t="s">
        <v>30</v>
      </c>
      <c r="B13" s="4" t="s">
        <v>29</v>
      </c>
      <c r="C13" s="6" t="s">
        <v>114</v>
      </c>
      <c r="D13" s="6"/>
      <c r="E13" s="31">
        <v>654</v>
      </c>
      <c r="F13" s="10">
        <v>5.99</v>
      </c>
      <c r="G13" s="11">
        <f t="shared" si="0"/>
        <v>3917.46</v>
      </c>
      <c r="H13" s="16" t="s">
        <v>0</v>
      </c>
      <c r="I13" s="52">
        <v>1</v>
      </c>
      <c r="J13" s="71">
        <v>594</v>
      </c>
      <c r="K13" s="4" t="s">
        <v>128</v>
      </c>
      <c r="L13" s="65">
        <v>0.55000000000000004</v>
      </c>
      <c r="M13" s="58">
        <f t="shared" si="1"/>
        <v>359.70000000000005</v>
      </c>
    </row>
    <row r="14" spans="1:14" x14ac:dyDescent="0.2">
      <c r="A14" s="16" t="s">
        <v>28</v>
      </c>
      <c r="B14" s="4" t="s">
        <v>27</v>
      </c>
      <c r="C14" s="6" t="s">
        <v>114</v>
      </c>
      <c r="D14" s="6"/>
      <c r="E14" s="31">
        <v>305</v>
      </c>
      <c r="F14" s="10">
        <v>4.99</v>
      </c>
      <c r="G14" s="11">
        <f t="shared" si="0"/>
        <v>1521.95</v>
      </c>
      <c r="H14" s="16" t="s">
        <v>0</v>
      </c>
      <c r="I14" s="52">
        <v>1</v>
      </c>
      <c r="J14" s="71">
        <v>960</v>
      </c>
      <c r="K14" s="4" t="s">
        <v>128</v>
      </c>
      <c r="L14" s="65">
        <v>0.3</v>
      </c>
      <c r="M14" s="58">
        <f t="shared" si="1"/>
        <v>91.5</v>
      </c>
    </row>
    <row r="15" spans="1:14" x14ac:dyDescent="0.2">
      <c r="A15" s="16" t="s">
        <v>26</v>
      </c>
      <c r="B15" s="4" t="s">
        <v>25</v>
      </c>
      <c r="C15" s="6" t="s">
        <v>114</v>
      </c>
      <c r="D15" s="6"/>
      <c r="E15" s="31">
        <v>4669</v>
      </c>
      <c r="F15" s="10">
        <v>4.99</v>
      </c>
      <c r="G15" s="11">
        <f t="shared" si="0"/>
        <v>23298.31</v>
      </c>
      <c r="H15" s="16" t="s">
        <v>0</v>
      </c>
      <c r="I15" s="52">
        <v>6</v>
      </c>
      <c r="J15" s="71">
        <v>480</v>
      </c>
      <c r="K15" s="4" t="s">
        <v>128</v>
      </c>
      <c r="L15" s="65">
        <v>0.27</v>
      </c>
      <c r="M15" s="58">
        <f t="shared" si="1"/>
        <v>1260.6300000000001</v>
      </c>
    </row>
    <row r="16" spans="1:14" x14ac:dyDescent="0.2">
      <c r="A16" s="16" t="s">
        <v>24</v>
      </c>
      <c r="B16" s="6" t="s">
        <v>122</v>
      </c>
      <c r="C16" s="6" t="s">
        <v>114</v>
      </c>
      <c r="D16" s="6"/>
      <c r="E16" s="77">
        <v>38</v>
      </c>
      <c r="F16" s="10">
        <v>1202.4000000000001</v>
      </c>
      <c r="G16" s="11">
        <f t="shared" si="0"/>
        <v>45691.200000000004</v>
      </c>
      <c r="H16" s="16" t="s">
        <v>0</v>
      </c>
      <c r="I16" s="52">
        <v>10</v>
      </c>
      <c r="J16" s="71">
        <v>4</v>
      </c>
      <c r="K16" s="4" t="s">
        <v>128</v>
      </c>
      <c r="L16" s="65">
        <v>32.5</v>
      </c>
      <c r="M16" s="58">
        <f t="shared" si="1"/>
        <v>1235</v>
      </c>
      <c r="N16" s="53"/>
    </row>
    <row r="17" spans="1:14" s="40" customFormat="1" x14ac:dyDescent="0.2">
      <c r="A17" s="35" t="s">
        <v>69</v>
      </c>
      <c r="B17" s="36"/>
      <c r="C17" s="6" t="s">
        <v>114</v>
      </c>
      <c r="D17" s="36"/>
      <c r="E17" s="37"/>
      <c r="F17" s="38"/>
      <c r="G17" s="39"/>
      <c r="H17" s="35"/>
      <c r="I17" s="47"/>
      <c r="J17" s="72"/>
      <c r="K17" s="36"/>
      <c r="L17" s="66"/>
      <c r="M17" s="59"/>
    </row>
    <row r="18" spans="1:14" s="40" customFormat="1" x14ac:dyDescent="0.2">
      <c r="A18" s="35" t="s">
        <v>55</v>
      </c>
      <c r="B18" s="36" t="s">
        <v>62</v>
      </c>
      <c r="C18" s="6" t="s">
        <v>114</v>
      </c>
      <c r="D18" s="36">
        <v>18</v>
      </c>
      <c r="E18" s="37">
        <f>$E$16*D18</f>
        <v>684</v>
      </c>
      <c r="F18" s="38"/>
      <c r="G18" s="39"/>
      <c r="H18" s="35"/>
      <c r="I18" s="47"/>
      <c r="J18" s="72"/>
      <c r="K18" s="36"/>
      <c r="L18" s="66">
        <v>0.28000000000000003</v>
      </c>
      <c r="M18" s="59"/>
    </row>
    <row r="19" spans="1:14" s="40" customFormat="1" x14ac:dyDescent="0.2">
      <c r="A19" s="35" t="s">
        <v>56</v>
      </c>
      <c r="B19" s="36" t="s">
        <v>63</v>
      </c>
      <c r="C19" s="6" t="s">
        <v>114</v>
      </c>
      <c r="D19" s="36">
        <v>18</v>
      </c>
      <c r="E19" s="37">
        <f t="shared" ref="E19:E24" si="2">$E$16*D19</f>
        <v>684</v>
      </c>
      <c r="F19" s="38"/>
      <c r="G19" s="39"/>
      <c r="H19" s="35"/>
      <c r="I19" s="47"/>
      <c r="J19" s="72"/>
      <c r="K19" s="36"/>
      <c r="L19" s="66">
        <v>0.32</v>
      </c>
      <c r="M19" s="59"/>
    </row>
    <row r="20" spans="1:14" s="40" customFormat="1" x14ac:dyDescent="0.2">
      <c r="A20" s="35" t="s">
        <v>57</v>
      </c>
      <c r="B20" s="36" t="s">
        <v>64</v>
      </c>
      <c r="C20" s="6" t="s">
        <v>114</v>
      </c>
      <c r="D20" s="36">
        <v>18</v>
      </c>
      <c r="E20" s="37">
        <f t="shared" si="2"/>
        <v>684</v>
      </c>
      <c r="F20" s="38"/>
      <c r="G20" s="39"/>
      <c r="H20" s="35"/>
      <c r="I20" s="47"/>
      <c r="J20" s="72"/>
      <c r="K20" s="36"/>
      <c r="L20" s="66">
        <v>0.23799999999999999</v>
      </c>
      <c r="M20" s="59"/>
    </row>
    <row r="21" spans="1:14" s="40" customFormat="1" x14ac:dyDescent="0.2">
      <c r="A21" s="35" t="s">
        <v>58</v>
      </c>
      <c r="B21" s="36" t="s">
        <v>65</v>
      </c>
      <c r="C21" s="6" t="s">
        <v>114</v>
      </c>
      <c r="D21" s="36">
        <v>36</v>
      </c>
      <c r="E21" s="37">
        <f t="shared" si="2"/>
        <v>1368</v>
      </c>
      <c r="F21" s="38"/>
      <c r="G21" s="39"/>
      <c r="H21" s="35"/>
      <c r="I21" s="47"/>
      <c r="J21" s="72"/>
      <c r="K21" s="36"/>
      <c r="L21" s="66">
        <v>0.28599999999999998</v>
      </c>
      <c r="M21" s="59"/>
    </row>
    <row r="22" spans="1:14" s="40" customFormat="1" x14ac:dyDescent="0.2">
      <c r="A22" s="35" t="s">
        <v>59</v>
      </c>
      <c r="B22" s="36" t="s">
        <v>66</v>
      </c>
      <c r="C22" s="6" t="s">
        <v>114</v>
      </c>
      <c r="D22" s="36">
        <v>21</v>
      </c>
      <c r="E22" s="37">
        <f t="shared" si="2"/>
        <v>798</v>
      </c>
      <c r="F22" s="38"/>
      <c r="G22" s="39"/>
      <c r="H22" s="35"/>
      <c r="I22" s="47"/>
      <c r="J22" s="72"/>
      <c r="K22" s="36"/>
      <c r="L22" s="66">
        <v>0.11600000000000001</v>
      </c>
      <c r="M22" s="59"/>
    </row>
    <row r="23" spans="1:14" s="40" customFormat="1" x14ac:dyDescent="0.2">
      <c r="A23" s="35" t="s">
        <v>60</v>
      </c>
      <c r="B23" s="36" t="s">
        <v>67</v>
      </c>
      <c r="C23" s="6" t="s">
        <v>114</v>
      </c>
      <c r="D23" s="36">
        <v>81</v>
      </c>
      <c r="E23" s="37">
        <f t="shared" si="2"/>
        <v>3078</v>
      </c>
      <c r="F23" s="38"/>
      <c r="G23" s="39"/>
      <c r="H23" s="35"/>
      <c r="I23" s="47"/>
      <c r="J23" s="72"/>
      <c r="K23" s="36"/>
      <c r="L23" s="66">
        <v>0.10299999999999999</v>
      </c>
      <c r="M23" s="59"/>
    </row>
    <row r="24" spans="1:14" s="40" customFormat="1" x14ac:dyDescent="0.2">
      <c r="A24" s="35" t="s">
        <v>61</v>
      </c>
      <c r="B24" s="36" t="s">
        <v>68</v>
      </c>
      <c r="C24" s="6" t="s">
        <v>114</v>
      </c>
      <c r="D24" s="36">
        <v>18</v>
      </c>
      <c r="E24" s="37">
        <f t="shared" si="2"/>
        <v>684</v>
      </c>
      <c r="F24" s="38"/>
      <c r="G24" s="39"/>
      <c r="H24" s="35"/>
      <c r="I24" s="47"/>
      <c r="J24" s="72"/>
      <c r="K24" s="36"/>
      <c r="L24" s="66">
        <v>0.27800000000000002</v>
      </c>
      <c r="M24" s="59"/>
    </row>
    <row r="25" spans="1:14" x14ac:dyDescent="0.2">
      <c r="A25" s="51" t="s">
        <v>23</v>
      </c>
      <c r="B25" s="6" t="s">
        <v>123</v>
      </c>
      <c r="C25" s="6" t="s">
        <v>117</v>
      </c>
      <c r="D25" s="6"/>
      <c r="E25" s="77">
        <v>73</v>
      </c>
      <c r="F25" s="10">
        <v>191.04</v>
      </c>
      <c r="G25" s="11">
        <f>E25*F25</f>
        <v>13945.92</v>
      </c>
      <c r="H25" s="16" t="s">
        <v>0</v>
      </c>
      <c r="I25" s="52">
        <v>3</v>
      </c>
      <c r="J25" s="71">
        <v>45</v>
      </c>
      <c r="K25" s="4" t="s">
        <v>128</v>
      </c>
      <c r="L25" s="65">
        <v>1.45</v>
      </c>
      <c r="M25" s="58">
        <f t="shared" si="1"/>
        <v>105.85</v>
      </c>
      <c r="N25" s="53"/>
    </row>
    <row r="26" spans="1:14" s="40" customFormat="1" x14ac:dyDescent="0.2">
      <c r="A26" s="35" t="s">
        <v>69</v>
      </c>
      <c r="B26" s="36"/>
      <c r="C26" s="36"/>
      <c r="D26" s="36"/>
      <c r="E26" s="37"/>
      <c r="F26" s="38"/>
      <c r="G26" s="39"/>
      <c r="H26" s="35"/>
      <c r="I26" s="47"/>
      <c r="J26" s="72"/>
      <c r="K26" s="36"/>
      <c r="L26" s="66"/>
      <c r="M26" s="59"/>
    </row>
    <row r="27" spans="1:14" s="40" customFormat="1" x14ac:dyDescent="0.2">
      <c r="A27" s="35" t="s">
        <v>70</v>
      </c>
      <c r="B27" s="36" t="s">
        <v>74</v>
      </c>
      <c r="C27" s="36"/>
      <c r="D27" s="36">
        <v>24</v>
      </c>
      <c r="E27" s="37">
        <f>$E$25*D27</f>
        <v>1752</v>
      </c>
      <c r="F27" s="38"/>
      <c r="G27" s="39"/>
      <c r="H27" s="35"/>
      <c r="I27" s="47"/>
      <c r="J27" s="72"/>
      <c r="K27" s="36"/>
      <c r="L27" s="66">
        <v>0.01</v>
      </c>
      <c r="M27" s="59"/>
    </row>
    <row r="28" spans="1:14" s="40" customFormat="1" x14ac:dyDescent="0.2">
      <c r="A28" s="35" t="s">
        <v>71</v>
      </c>
      <c r="B28" s="36" t="s">
        <v>75</v>
      </c>
      <c r="C28" s="36"/>
      <c r="D28" s="36">
        <v>24</v>
      </c>
      <c r="E28" s="37">
        <f>$E$25*D28</f>
        <v>1752</v>
      </c>
      <c r="F28" s="38"/>
      <c r="G28" s="39"/>
      <c r="H28" s="35"/>
      <c r="I28" s="47"/>
      <c r="J28" s="72"/>
      <c r="K28" s="36"/>
      <c r="L28" s="66">
        <v>1.0999999999999999E-2</v>
      </c>
      <c r="M28" s="59"/>
    </row>
    <row r="29" spans="1:14" s="40" customFormat="1" x14ac:dyDescent="0.2">
      <c r="A29" s="35" t="s">
        <v>72</v>
      </c>
      <c r="B29" s="36" t="s">
        <v>76</v>
      </c>
      <c r="C29" s="36"/>
      <c r="D29" s="36">
        <v>24</v>
      </c>
      <c r="E29" s="37">
        <f>$E$25*D29</f>
        <v>1752</v>
      </c>
      <c r="F29" s="38"/>
      <c r="G29" s="39"/>
      <c r="H29" s="35"/>
      <c r="I29" s="47"/>
      <c r="J29" s="72"/>
      <c r="K29" s="36"/>
      <c r="L29" s="66">
        <v>1.0999999999999999E-2</v>
      </c>
      <c r="M29" s="59"/>
    </row>
    <row r="30" spans="1:14" s="40" customFormat="1" x14ac:dyDescent="0.2">
      <c r="A30" s="35" t="s">
        <v>73</v>
      </c>
      <c r="B30" s="36" t="s">
        <v>77</v>
      </c>
      <c r="C30" s="36"/>
      <c r="D30" s="36">
        <v>24</v>
      </c>
      <c r="E30" s="37">
        <f>$E$25*D30</f>
        <v>1752</v>
      </c>
      <c r="F30" s="38"/>
      <c r="G30" s="39"/>
      <c r="H30" s="35"/>
      <c r="I30" s="47"/>
      <c r="J30" s="72"/>
      <c r="K30" s="36"/>
      <c r="L30" s="66">
        <v>1.2E-2</v>
      </c>
      <c r="M30" s="59"/>
    </row>
    <row r="31" spans="1:14" x14ac:dyDescent="0.2">
      <c r="A31" s="16" t="s">
        <v>22</v>
      </c>
      <c r="B31" s="4" t="s">
        <v>21</v>
      </c>
      <c r="C31" s="6" t="s">
        <v>114</v>
      </c>
      <c r="D31" s="6"/>
      <c r="E31" s="31">
        <v>28</v>
      </c>
      <c r="F31" s="10">
        <v>5.99</v>
      </c>
      <c r="G31" s="11">
        <f>E31*F31</f>
        <v>167.72</v>
      </c>
      <c r="H31" s="16" t="s">
        <v>0</v>
      </c>
      <c r="I31" s="46">
        <v>1</v>
      </c>
      <c r="J31" s="71">
        <v>540</v>
      </c>
      <c r="K31" s="4" t="s">
        <v>128</v>
      </c>
      <c r="L31" s="65">
        <v>1.6</v>
      </c>
      <c r="M31" s="58">
        <f t="shared" si="1"/>
        <v>44.800000000000004</v>
      </c>
    </row>
    <row r="32" spans="1:14" x14ac:dyDescent="0.2">
      <c r="A32" s="16" t="s">
        <v>20</v>
      </c>
      <c r="B32" s="6" t="s">
        <v>124</v>
      </c>
      <c r="C32" s="6" t="s">
        <v>114</v>
      </c>
      <c r="D32" s="6"/>
      <c r="E32" s="31">
        <v>4</v>
      </c>
      <c r="F32" s="10">
        <v>749.16</v>
      </c>
      <c r="G32" s="11">
        <f>E32*F32</f>
        <v>2996.64</v>
      </c>
      <c r="H32" s="16" t="s">
        <v>0</v>
      </c>
      <c r="I32" s="46">
        <v>1</v>
      </c>
      <c r="J32" s="71">
        <v>4</v>
      </c>
      <c r="K32" s="4"/>
      <c r="L32" s="65">
        <v>82.5</v>
      </c>
      <c r="M32" s="58">
        <f t="shared" si="1"/>
        <v>330</v>
      </c>
    </row>
    <row r="33" spans="1:13" s="40" customFormat="1" x14ac:dyDescent="0.2">
      <c r="A33" s="35" t="s">
        <v>69</v>
      </c>
      <c r="B33" s="36"/>
      <c r="C33" s="6" t="s">
        <v>114</v>
      </c>
      <c r="D33" s="36"/>
      <c r="E33" s="37"/>
      <c r="F33" s="38"/>
      <c r="G33" s="39"/>
      <c r="H33" s="35"/>
      <c r="I33" s="47"/>
      <c r="J33" s="72"/>
      <c r="K33" s="36"/>
      <c r="L33" s="66"/>
      <c r="M33" s="59"/>
    </row>
    <row r="34" spans="1:13" s="40" customFormat="1" x14ac:dyDescent="0.2">
      <c r="A34" s="35" t="s">
        <v>78</v>
      </c>
      <c r="B34" s="36" t="s">
        <v>83</v>
      </c>
      <c r="C34" s="6" t="s">
        <v>114</v>
      </c>
      <c r="D34" s="36">
        <v>18</v>
      </c>
      <c r="E34" s="37">
        <f t="shared" ref="E34:E39" si="3">$E$32*D34</f>
        <v>72</v>
      </c>
      <c r="F34" s="38"/>
      <c r="G34" s="39"/>
      <c r="H34" s="35"/>
      <c r="I34" s="47"/>
      <c r="J34" s="72"/>
      <c r="K34" s="36"/>
      <c r="L34" s="66">
        <v>0.36</v>
      </c>
      <c r="M34" s="59"/>
    </row>
    <row r="35" spans="1:13" s="40" customFormat="1" x14ac:dyDescent="0.2">
      <c r="A35" s="35" t="s">
        <v>79</v>
      </c>
      <c r="B35" s="36" t="s">
        <v>84</v>
      </c>
      <c r="C35" s="6" t="s">
        <v>114</v>
      </c>
      <c r="D35" s="36">
        <v>18</v>
      </c>
      <c r="E35" s="37">
        <f t="shared" si="3"/>
        <v>72</v>
      </c>
      <c r="F35" s="38"/>
      <c r="G35" s="39"/>
      <c r="H35" s="35"/>
      <c r="I35" s="47"/>
      <c r="J35" s="72"/>
      <c r="K35" s="36"/>
      <c r="L35" s="66">
        <v>0.27500000000000002</v>
      </c>
      <c r="M35" s="59"/>
    </row>
    <row r="36" spans="1:13" s="40" customFormat="1" x14ac:dyDescent="0.2">
      <c r="A36" s="35" t="s">
        <v>80</v>
      </c>
      <c r="B36" s="36" t="s">
        <v>85</v>
      </c>
      <c r="C36" s="6" t="s">
        <v>114</v>
      </c>
      <c r="D36" s="36">
        <v>21</v>
      </c>
      <c r="E36" s="37">
        <f t="shared" si="3"/>
        <v>84</v>
      </c>
      <c r="F36" s="38"/>
      <c r="G36" s="39"/>
      <c r="H36" s="35"/>
      <c r="I36" s="47"/>
      <c r="J36" s="72"/>
      <c r="K36" s="36"/>
      <c r="L36" s="66">
        <v>0.58199999999999996</v>
      </c>
      <c r="M36" s="59"/>
    </row>
    <row r="37" spans="1:13" s="40" customFormat="1" x14ac:dyDescent="0.2">
      <c r="A37" s="35" t="s">
        <v>81</v>
      </c>
      <c r="B37" s="36" t="s">
        <v>86</v>
      </c>
      <c r="C37" s="6" t="s">
        <v>114</v>
      </c>
      <c r="D37" s="36">
        <v>21</v>
      </c>
      <c r="E37" s="37">
        <f t="shared" si="3"/>
        <v>84</v>
      </c>
      <c r="F37" s="38"/>
      <c r="G37" s="39"/>
      <c r="H37" s="35"/>
      <c r="I37" s="47"/>
      <c r="J37" s="72"/>
      <c r="K37" s="36"/>
      <c r="L37" s="66">
        <v>0.55000000000000004</v>
      </c>
      <c r="M37" s="59"/>
    </row>
    <row r="38" spans="1:13" s="40" customFormat="1" x14ac:dyDescent="0.2">
      <c r="A38" s="35" t="s">
        <v>82</v>
      </c>
      <c r="B38" s="36" t="s">
        <v>87</v>
      </c>
      <c r="C38" s="6" t="s">
        <v>114</v>
      </c>
      <c r="D38" s="36">
        <v>18</v>
      </c>
      <c r="E38" s="37">
        <f t="shared" si="3"/>
        <v>72</v>
      </c>
      <c r="F38" s="38"/>
      <c r="G38" s="39"/>
      <c r="H38" s="35"/>
      <c r="I38" s="47"/>
      <c r="J38" s="72"/>
      <c r="K38" s="36"/>
      <c r="L38" s="66">
        <v>1.72</v>
      </c>
      <c r="M38" s="59"/>
    </row>
    <row r="39" spans="1:13" s="40" customFormat="1" x14ac:dyDescent="0.2">
      <c r="A39" s="35" t="s">
        <v>22</v>
      </c>
      <c r="B39" s="36" t="s">
        <v>88</v>
      </c>
      <c r="C39" s="6" t="s">
        <v>114</v>
      </c>
      <c r="D39" s="36">
        <v>18</v>
      </c>
      <c r="E39" s="37">
        <f t="shared" si="3"/>
        <v>72</v>
      </c>
      <c r="F39" s="38"/>
      <c r="G39" s="39"/>
      <c r="H39" s="35"/>
      <c r="I39" s="47"/>
      <c r="J39" s="72"/>
      <c r="K39" s="36"/>
      <c r="L39" s="66">
        <v>1.6</v>
      </c>
      <c r="M39" s="59"/>
    </row>
    <row r="40" spans="1:13" x14ac:dyDescent="0.2">
      <c r="A40" s="51" t="s">
        <v>19</v>
      </c>
      <c r="B40" s="6" t="s">
        <v>125</v>
      </c>
      <c r="C40" s="4"/>
      <c r="D40" s="6"/>
      <c r="E40" s="31">
        <v>52</v>
      </c>
      <c r="F40" s="10">
        <v>51.25</v>
      </c>
      <c r="G40" s="11">
        <f>E40*F40</f>
        <v>2665</v>
      </c>
      <c r="H40" s="16" t="s">
        <v>0</v>
      </c>
      <c r="I40" s="52">
        <v>1</v>
      </c>
      <c r="J40" s="71">
        <v>360</v>
      </c>
      <c r="K40" s="4" t="s">
        <v>128</v>
      </c>
      <c r="L40" s="65">
        <v>0.28499999999999998</v>
      </c>
      <c r="M40" s="58">
        <f t="shared" si="1"/>
        <v>14.819999999999999</v>
      </c>
    </row>
    <row r="41" spans="1:13" s="40" customFormat="1" x14ac:dyDescent="0.2">
      <c r="A41" s="35" t="s">
        <v>69</v>
      </c>
      <c r="B41" s="36"/>
      <c r="C41" s="36"/>
      <c r="D41" s="36"/>
      <c r="E41" s="37"/>
      <c r="F41" s="38"/>
      <c r="G41" s="39"/>
      <c r="H41" s="35"/>
      <c r="I41" s="47"/>
      <c r="J41" s="72"/>
      <c r="K41" s="36"/>
      <c r="L41" s="66"/>
      <c r="M41" s="59"/>
    </row>
    <row r="42" spans="1:13" s="40" customFormat="1" x14ac:dyDescent="0.2">
      <c r="A42" s="35" t="s">
        <v>73</v>
      </c>
      <c r="B42" s="36" t="s">
        <v>77</v>
      </c>
      <c r="C42" s="6" t="s">
        <v>117</v>
      </c>
      <c r="D42" s="36">
        <v>25</v>
      </c>
      <c r="E42" s="37">
        <f>$E$40*D42</f>
        <v>1300</v>
      </c>
      <c r="F42" s="38"/>
      <c r="G42" s="39"/>
      <c r="H42" s="35"/>
      <c r="I42" s="47"/>
      <c r="J42" s="72"/>
      <c r="K42" s="36"/>
      <c r="L42" s="66">
        <v>1.2E-2</v>
      </c>
      <c r="M42" s="59"/>
    </row>
    <row r="43" spans="1:13" x14ac:dyDescent="0.2">
      <c r="A43" s="16" t="s">
        <v>18</v>
      </c>
      <c r="B43" s="4" t="s">
        <v>17</v>
      </c>
      <c r="C43" s="6" t="s">
        <v>118</v>
      </c>
      <c r="D43" s="6"/>
      <c r="E43" s="31">
        <v>48</v>
      </c>
      <c r="F43" s="10">
        <v>27.95</v>
      </c>
      <c r="G43" s="11">
        <f t="shared" ref="G43:G51" si="4">E43*F43</f>
        <v>1341.6</v>
      </c>
      <c r="H43" s="16" t="s">
        <v>0</v>
      </c>
      <c r="I43" s="52">
        <v>1</v>
      </c>
      <c r="J43" s="71">
        <v>600</v>
      </c>
      <c r="K43" s="4" t="s">
        <v>128</v>
      </c>
      <c r="L43" s="65">
        <v>0.435</v>
      </c>
      <c r="M43" s="58">
        <f t="shared" si="1"/>
        <v>20.88</v>
      </c>
    </row>
    <row r="44" spans="1:13" x14ac:dyDescent="0.2">
      <c r="A44" s="16" t="s">
        <v>16</v>
      </c>
      <c r="B44" s="4" t="s">
        <v>15</v>
      </c>
      <c r="C44" s="6" t="s">
        <v>118</v>
      </c>
      <c r="D44" s="6"/>
      <c r="E44" s="31">
        <v>87</v>
      </c>
      <c r="F44" s="10">
        <v>27.95</v>
      </c>
      <c r="G44" s="11">
        <f t="shared" si="4"/>
        <v>2431.65</v>
      </c>
      <c r="H44" s="16" t="s">
        <v>0</v>
      </c>
      <c r="I44" s="52">
        <v>1</v>
      </c>
      <c r="J44" s="71">
        <v>600</v>
      </c>
      <c r="K44" s="4" t="s">
        <v>128</v>
      </c>
      <c r="L44" s="65">
        <v>0.435</v>
      </c>
      <c r="M44" s="58">
        <f t="shared" si="1"/>
        <v>37.844999999999999</v>
      </c>
    </row>
    <row r="45" spans="1:13" x14ac:dyDescent="0.2">
      <c r="A45" s="16" t="s">
        <v>14</v>
      </c>
      <c r="B45" s="4" t="s">
        <v>13</v>
      </c>
      <c r="C45" s="6" t="s">
        <v>118</v>
      </c>
      <c r="D45" s="6"/>
      <c r="E45" s="31">
        <v>24</v>
      </c>
      <c r="F45" s="10">
        <v>27.95</v>
      </c>
      <c r="G45" s="11">
        <f t="shared" si="4"/>
        <v>670.8</v>
      </c>
      <c r="H45" s="16" t="s">
        <v>0</v>
      </c>
      <c r="I45" s="52">
        <v>1</v>
      </c>
      <c r="J45" s="71">
        <v>600</v>
      </c>
      <c r="K45" s="4" t="s">
        <v>128</v>
      </c>
      <c r="L45" s="65">
        <v>0.435</v>
      </c>
      <c r="M45" s="58">
        <f t="shared" si="1"/>
        <v>10.44</v>
      </c>
    </row>
    <row r="46" spans="1:13" x14ac:dyDescent="0.2">
      <c r="A46" s="16" t="s">
        <v>12</v>
      </c>
      <c r="B46" s="4" t="s">
        <v>11</v>
      </c>
      <c r="C46" s="6" t="s">
        <v>118</v>
      </c>
      <c r="D46" s="6"/>
      <c r="E46" s="31">
        <v>42</v>
      </c>
      <c r="F46" s="10">
        <v>27.95</v>
      </c>
      <c r="G46" s="11">
        <f t="shared" si="4"/>
        <v>1173.8999999999999</v>
      </c>
      <c r="H46" s="16" t="s">
        <v>0</v>
      </c>
      <c r="I46" s="52">
        <v>1</v>
      </c>
      <c r="J46" s="71">
        <v>600</v>
      </c>
      <c r="K46" s="4" t="s">
        <v>128</v>
      </c>
      <c r="L46" s="65">
        <v>0.435</v>
      </c>
      <c r="M46" s="58">
        <f t="shared" si="1"/>
        <v>18.27</v>
      </c>
    </row>
    <row r="47" spans="1:13" x14ac:dyDescent="0.2">
      <c r="A47" s="16" t="s">
        <v>10</v>
      </c>
      <c r="B47" s="4" t="s">
        <v>9</v>
      </c>
      <c r="C47" s="6" t="s">
        <v>119</v>
      </c>
      <c r="D47" s="6"/>
      <c r="E47" s="31">
        <v>5</v>
      </c>
      <c r="F47" s="10">
        <v>10.99</v>
      </c>
      <c r="G47" s="11">
        <f t="shared" si="4"/>
        <v>54.95</v>
      </c>
      <c r="H47" s="16" t="s">
        <v>0</v>
      </c>
      <c r="I47" s="52">
        <v>1</v>
      </c>
      <c r="J47" s="71">
        <v>432</v>
      </c>
      <c r="K47" s="4" t="s">
        <v>128</v>
      </c>
      <c r="L47" s="65">
        <v>0.627</v>
      </c>
      <c r="M47" s="58">
        <f t="shared" si="1"/>
        <v>3.1349999999999998</v>
      </c>
    </row>
    <row r="48" spans="1:13" x14ac:dyDescent="0.2">
      <c r="A48" s="16" t="s">
        <v>8</v>
      </c>
      <c r="B48" s="4" t="s">
        <v>7</v>
      </c>
      <c r="C48" s="6" t="s">
        <v>118</v>
      </c>
      <c r="D48" s="6"/>
      <c r="E48" s="31">
        <v>44</v>
      </c>
      <c r="F48" s="10">
        <v>27.95</v>
      </c>
      <c r="G48" s="11">
        <f t="shared" si="4"/>
        <v>1229.8</v>
      </c>
      <c r="H48" s="16" t="s">
        <v>0</v>
      </c>
      <c r="I48" s="52">
        <v>1</v>
      </c>
      <c r="J48" s="71">
        <v>600</v>
      </c>
      <c r="K48" s="4" t="s">
        <v>128</v>
      </c>
      <c r="L48" s="65">
        <v>0.435</v>
      </c>
      <c r="M48" s="58">
        <f t="shared" si="1"/>
        <v>19.14</v>
      </c>
    </row>
    <row r="49" spans="1:13" x14ac:dyDescent="0.2">
      <c r="A49" s="16" t="s">
        <v>6</v>
      </c>
      <c r="B49" s="4" t="s">
        <v>5</v>
      </c>
      <c r="C49" s="6" t="s">
        <v>118</v>
      </c>
      <c r="D49" s="6"/>
      <c r="E49" s="31">
        <v>12</v>
      </c>
      <c r="F49" s="10">
        <v>27.95</v>
      </c>
      <c r="G49" s="11">
        <f t="shared" si="4"/>
        <v>335.4</v>
      </c>
      <c r="H49" s="16" t="s">
        <v>0</v>
      </c>
      <c r="I49" s="52">
        <v>1</v>
      </c>
      <c r="J49" s="71">
        <v>600</v>
      </c>
      <c r="K49" s="4" t="s">
        <v>128</v>
      </c>
      <c r="L49" s="65">
        <v>0.435</v>
      </c>
      <c r="M49" s="58">
        <f t="shared" si="1"/>
        <v>5.22</v>
      </c>
    </row>
    <row r="50" spans="1:13" x14ac:dyDescent="0.2">
      <c r="A50" s="16" t="s">
        <v>4</v>
      </c>
      <c r="B50" s="4" t="s">
        <v>3</v>
      </c>
      <c r="C50" s="6" t="s">
        <v>118</v>
      </c>
      <c r="D50" s="6"/>
      <c r="E50" s="31">
        <v>87</v>
      </c>
      <c r="F50" s="10">
        <v>27.95</v>
      </c>
      <c r="G50" s="11">
        <f t="shared" si="4"/>
        <v>2431.65</v>
      </c>
      <c r="H50" s="16" t="s">
        <v>0</v>
      </c>
      <c r="I50" s="52">
        <v>1</v>
      </c>
      <c r="J50" s="71">
        <v>600</v>
      </c>
      <c r="K50" s="4" t="s">
        <v>128</v>
      </c>
      <c r="L50" s="65">
        <v>0.435</v>
      </c>
      <c r="M50" s="58">
        <f t="shared" si="1"/>
        <v>37.844999999999999</v>
      </c>
    </row>
    <row r="51" spans="1:13" ht="13.5" thickBot="1" x14ac:dyDescent="0.25">
      <c r="A51" s="17" t="s">
        <v>2</v>
      </c>
      <c r="B51" s="21" t="s">
        <v>1</v>
      </c>
      <c r="C51" s="22" t="s">
        <v>118</v>
      </c>
      <c r="D51" s="22"/>
      <c r="E51" s="32">
        <v>18</v>
      </c>
      <c r="F51" s="12">
        <v>27.95</v>
      </c>
      <c r="G51" s="13">
        <f t="shared" si="4"/>
        <v>503.09999999999997</v>
      </c>
      <c r="H51" s="17" t="s">
        <v>0</v>
      </c>
      <c r="I51" s="54">
        <v>1</v>
      </c>
      <c r="J51" s="73">
        <v>600</v>
      </c>
      <c r="K51" s="21" t="s">
        <v>128</v>
      </c>
      <c r="L51" s="67">
        <v>0.435</v>
      </c>
      <c r="M51" s="60">
        <f t="shared" si="1"/>
        <v>7.83</v>
      </c>
    </row>
    <row r="52" spans="1:13" s="2" customFormat="1" x14ac:dyDescent="0.2">
      <c r="E52" s="33"/>
      <c r="F52" s="5"/>
      <c r="G52" s="5">
        <f>SUM(G3:G51)</f>
        <v>143918.68999999997</v>
      </c>
      <c r="I52" s="2">
        <f>SUM(I3:I51)</f>
        <v>49</v>
      </c>
      <c r="J52" s="33"/>
      <c r="L52" s="68"/>
      <c r="M52" s="61">
        <f>SUM(M3:M51)</f>
        <v>4600.6670000000013</v>
      </c>
    </row>
    <row r="54" spans="1:13" ht="13.5" thickBot="1" x14ac:dyDescent="0.25">
      <c r="A54" s="8"/>
      <c r="B54" s="9"/>
      <c r="C54" s="9"/>
      <c r="D54" s="9"/>
      <c r="E54" s="29"/>
      <c r="F54" s="9"/>
      <c r="G54" s="9"/>
      <c r="H54" s="9"/>
      <c r="I54" s="9"/>
      <c r="J54" s="29"/>
      <c r="K54" s="9"/>
      <c r="L54" s="63"/>
      <c r="M54" s="56"/>
    </row>
    <row r="55" spans="1:13" x14ac:dyDescent="0.2">
      <c r="A55" s="23" t="s">
        <v>89</v>
      </c>
      <c r="B55" s="24" t="s">
        <v>90</v>
      </c>
      <c r="C55" s="41" t="s">
        <v>120</v>
      </c>
      <c r="D55" s="20"/>
      <c r="E55" s="30">
        <f>5754+490</f>
        <v>6244</v>
      </c>
      <c r="F55" s="18">
        <v>13.49</v>
      </c>
      <c r="G55" s="15">
        <f t="shared" ref="G55:G63" si="5">E55*F55</f>
        <v>84231.56</v>
      </c>
      <c r="H55" s="14" t="s">
        <v>0</v>
      </c>
      <c r="I55" s="45">
        <v>13</v>
      </c>
      <c r="J55" s="70">
        <v>504</v>
      </c>
      <c r="K55" s="19">
        <v>102</v>
      </c>
      <c r="L55" s="64">
        <v>0.59299999999999997</v>
      </c>
      <c r="M55" s="57">
        <f>E55*L55</f>
        <v>3702.692</v>
      </c>
    </row>
    <row r="56" spans="1:13" x14ac:dyDescent="0.2">
      <c r="A56" s="25" t="s">
        <v>91</v>
      </c>
      <c r="B56" s="7" t="s">
        <v>92</v>
      </c>
      <c r="C56" s="42" t="s">
        <v>120</v>
      </c>
      <c r="D56" s="6"/>
      <c r="E56" s="31">
        <f>846+1227</f>
        <v>2073</v>
      </c>
      <c r="F56" s="10">
        <v>6.29</v>
      </c>
      <c r="G56" s="11">
        <f t="shared" si="5"/>
        <v>13039.17</v>
      </c>
      <c r="H56" s="16" t="s">
        <v>0</v>
      </c>
      <c r="I56" s="46">
        <v>3</v>
      </c>
      <c r="J56" s="71">
        <v>960</v>
      </c>
      <c r="K56" s="4">
        <v>103</v>
      </c>
      <c r="L56" s="65">
        <v>0.33</v>
      </c>
      <c r="M56" s="58">
        <f t="shared" ref="M56:M63" si="6">E56*L56</f>
        <v>684.09</v>
      </c>
    </row>
    <row r="57" spans="1:13" x14ac:dyDescent="0.2">
      <c r="A57" s="25" t="s">
        <v>93</v>
      </c>
      <c r="B57" s="7" t="s">
        <v>94</v>
      </c>
      <c r="C57" s="42" t="s">
        <v>120</v>
      </c>
      <c r="D57" s="6"/>
      <c r="E57" s="31">
        <f>2496+1047</f>
        <v>3543</v>
      </c>
      <c r="F57" s="10">
        <v>9.2899999999999991</v>
      </c>
      <c r="G57" s="11">
        <f t="shared" si="5"/>
        <v>32914.469999999994</v>
      </c>
      <c r="H57" s="16" t="s">
        <v>0</v>
      </c>
      <c r="I57" s="46">
        <v>6</v>
      </c>
      <c r="J57" s="71">
        <v>672</v>
      </c>
      <c r="K57" s="4">
        <v>103</v>
      </c>
      <c r="L57" s="65">
        <v>0.57599999999999996</v>
      </c>
      <c r="M57" s="58">
        <f t="shared" si="6"/>
        <v>2040.7679999999998</v>
      </c>
    </row>
    <row r="58" spans="1:13" x14ac:dyDescent="0.2">
      <c r="A58" s="25" t="s">
        <v>95</v>
      </c>
      <c r="B58" s="7" t="s">
        <v>96</v>
      </c>
      <c r="C58" s="42" t="s">
        <v>120</v>
      </c>
      <c r="D58" s="6"/>
      <c r="E58" s="31">
        <f>4164+843</f>
        <v>5007</v>
      </c>
      <c r="F58" s="10">
        <v>8.49</v>
      </c>
      <c r="G58" s="11">
        <f t="shared" si="5"/>
        <v>42509.43</v>
      </c>
      <c r="H58" s="16" t="s">
        <v>0</v>
      </c>
      <c r="I58" s="46">
        <v>9</v>
      </c>
      <c r="J58" s="71">
        <v>600</v>
      </c>
      <c r="K58" s="4">
        <v>88</v>
      </c>
      <c r="L58" s="65">
        <v>0.34</v>
      </c>
      <c r="M58" s="58">
        <f t="shared" si="6"/>
        <v>1702.38</v>
      </c>
    </row>
    <row r="59" spans="1:13" x14ac:dyDescent="0.2">
      <c r="A59" s="25" t="s">
        <v>97</v>
      </c>
      <c r="B59" s="7" t="s">
        <v>98</v>
      </c>
      <c r="C59" s="42" t="s">
        <v>120</v>
      </c>
      <c r="D59" s="6"/>
      <c r="E59" s="31">
        <f>5196+1060</f>
        <v>6256</v>
      </c>
      <c r="F59" s="10">
        <v>9.49</v>
      </c>
      <c r="G59" s="11">
        <f t="shared" si="5"/>
        <v>59369.440000000002</v>
      </c>
      <c r="H59" s="16" t="s">
        <v>0</v>
      </c>
      <c r="I59" s="46">
        <v>10</v>
      </c>
      <c r="J59" s="71">
        <v>672</v>
      </c>
      <c r="K59" s="4">
        <v>103</v>
      </c>
      <c r="L59" s="65">
        <v>0.57599999999999996</v>
      </c>
      <c r="M59" s="58">
        <f t="shared" si="6"/>
        <v>3603.4559999999997</v>
      </c>
    </row>
    <row r="60" spans="1:13" x14ac:dyDescent="0.2">
      <c r="A60" s="25" t="s">
        <v>99</v>
      </c>
      <c r="B60" s="7" t="s">
        <v>100</v>
      </c>
      <c r="C60" s="42" t="s">
        <v>120</v>
      </c>
      <c r="D60" s="6"/>
      <c r="E60" s="31">
        <f>9126+953</f>
        <v>10079</v>
      </c>
      <c r="F60" s="10">
        <v>5.29</v>
      </c>
      <c r="G60" s="11">
        <f t="shared" si="5"/>
        <v>53317.91</v>
      </c>
      <c r="H60" s="16" t="s">
        <v>0</v>
      </c>
      <c r="I60" s="46">
        <v>11</v>
      </c>
      <c r="J60" s="71">
        <v>960</v>
      </c>
      <c r="K60" s="4">
        <v>103</v>
      </c>
      <c r="L60" s="65">
        <v>0.311</v>
      </c>
      <c r="M60" s="58">
        <f t="shared" si="6"/>
        <v>3134.569</v>
      </c>
    </row>
    <row r="61" spans="1:13" x14ac:dyDescent="0.2">
      <c r="A61" s="25" t="s">
        <v>101</v>
      </c>
      <c r="B61" s="7" t="s">
        <v>102</v>
      </c>
      <c r="C61" s="42" t="s">
        <v>120</v>
      </c>
      <c r="D61" s="6"/>
      <c r="E61" s="31">
        <f>9819+1030</f>
        <v>10849</v>
      </c>
      <c r="F61" s="10">
        <v>10.49</v>
      </c>
      <c r="G61" s="11">
        <f t="shared" si="5"/>
        <v>113806.01000000001</v>
      </c>
      <c r="H61" s="16" t="s">
        <v>0</v>
      </c>
      <c r="I61" s="46">
        <v>26</v>
      </c>
      <c r="J61" s="71">
        <v>432</v>
      </c>
      <c r="K61" s="4">
        <v>111</v>
      </c>
      <c r="L61" s="65">
        <v>1.123</v>
      </c>
      <c r="M61" s="58">
        <f t="shared" si="6"/>
        <v>12183.427</v>
      </c>
    </row>
    <row r="62" spans="1:13" x14ac:dyDescent="0.2">
      <c r="A62" s="25" t="s">
        <v>103</v>
      </c>
      <c r="B62" s="7" t="s">
        <v>104</v>
      </c>
      <c r="C62" s="42" t="s">
        <v>120</v>
      </c>
      <c r="D62" s="6"/>
      <c r="E62" s="31">
        <f>17968+1182</f>
        <v>19150</v>
      </c>
      <c r="F62" s="10">
        <v>5.29</v>
      </c>
      <c r="G62" s="11">
        <f t="shared" si="5"/>
        <v>101303.5</v>
      </c>
      <c r="H62" s="16" t="s">
        <v>0</v>
      </c>
      <c r="I62" s="46">
        <v>20</v>
      </c>
      <c r="J62" s="71">
        <v>960</v>
      </c>
      <c r="K62" s="4">
        <v>103</v>
      </c>
      <c r="L62" s="65">
        <v>0.315</v>
      </c>
      <c r="M62" s="58">
        <f t="shared" si="6"/>
        <v>6032.25</v>
      </c>
    </row>
    <row r="63" spans="1:13" ht="13.5" thickBot="1" x14ac:dyDescent="0.25">
      <c r="A63" s="26" t="s">
        <v>105</v>
      </c>
      <c r="B63" s="27" t="s">
        <v>106</v>
      </c>
      <c r="C63" s="43" t="s">
        <v>120</v>
      </c>
      <c r="D63" s="22"/>
      <c r="E63" s="32">
        <f>846+885</f>
        <v>1731</v>
      </c>
      <c r="F63" s="12">
        <v>9.2899999999999991</v>
      </c>
      <c r="G63" s="13">
        <f t="shared" si="5"/>
        <v>16080.989999999998</v>
      </c>
      <c r="H63" s="17" t="s">
        <v>0</v>
      </c>
      <c r="I63" s="48">
        <v>3</v>
      </c>
      <c r="J63" s="73">
        <v>672</v>
      </c>
      <c r="K63" s="21">
        <v>103</v>
      </c>
      <c r="L63" s="67">
        <v>0.57599999999999996</v>
      </c>
      <c r="M63" s="60">
        <f t="shared" si="6"/>
        <v>997.05599999999993</v>
      </c>
    </row>
    <row r="64" spans="1:13" x14ac:dyDescent="0.2">
      <c r="F64" s="5"/>
      <c r="G64" s="5">
        <f>SUM(G55:G63)</f>
        <v>516572.48</v>
      </c>
      <c r="I64" s="2">
        <f>SUM(I55:I63)</f>
        <v>101</v>
      </c>
      <c r="J64" s="33"/>
      <c r="K64" s="2"/>
      <c r="L64" s="68"/>
      <c r="M64" s="61">
        <f>SUM(M55:M63)</f>
        <v>34080.687999999995</v>
      </c>
    </row>
    <row r="66" spans="1:13" x14ac:dyDescent="0.2">
      <c r="A66" s="8" t="s">
        <v>110</v>
      </c>
      <c r="B66" s="9"/>
      <c r="C66" s="9"/>
      <c r="D66" s="9"/>
      <c r="E66" s="29"/>
      <c r="F66" s="9"/>
      <c r="G66" s="9"/>
      <c r="H66" s="9"/>
      <c r="I66" s="9"/>
      <c r="J66" s="29"/>
      <c r="K66" s="9"/>
      <c r="L66" s="63"/>
      <c r="M66" s="56"/>
    </row>
    <row r="67" spans="1:13" x14ac:dyDescent="0.2">
      <c r="F67" s="5"/>
      <c r="G67" s="5">
        <f>G52+G64</f>
        <v>660491.16999999993</v>
      </c>
      <c r="I67" s="2">
        <f>I52+I64</f>
        <v>150</v>
      </c>
      <c r="J67" s="33"/>
      <c r="K67" s="2"/>
      <c r="L67" s="68"/>
      <c r="M67" s="61">
        <f>M52+M64</f>
        <v>38681.354999999996</v>
      </c>
    </row>
  </sheetData>
  <autoFilter ref="A1:M52"/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2019-01-09T11:58:38Z</cp:lastPrinted>
  <dcterms:created xsi:type="dcterms:W3CDTF">2019-01-04T10:31:16Z</dcterms:created>
  <dcterms:modified xsi:type="dcterms:W3CDTF">2019-06-07T09:15:16Z</dcterms:modified>
</cp:coreProperties>
</file>